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进度横道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"/>
  </numFmts>
  <fonts count="6">
    <font>
      <name val="Calibri"/>
      <family val="2"/>
      <color theme="1"/>
      <sz val="11"/>
      <scheme val="minor"/>
    </font>
    <font>
      <name val="微软雅黑"/>
      <b val="1"/>
      <color rgb="001F2937"/>
      <sz val="10"/>
    </font>
    <font>
      <name val="微软雅黑"/>
      <color rgb="006B7280"/>
      <sz val="9"/>
    </font>
    <font>
      <name val="微软雅黑"/>
      <b val="1"/>
      <color rgb="001F2937"/>
      <sz val="8"/>
    </font>
    <font>
      <name val="微软雅黑"/>
      <color rgb="001F2937"/>
      <sz val="10"/>
    </font>
    <font>
      <name val="Segoe UI Symbol"/>
      <color rgb="001D4ED8"/>
      <sz val="9"/>
    </font>
  </fonts>
  <fills count="3">
    <fill>
      <patternFill/>
    </fill>
    <fill>
      <patternFill patternType="gray125"/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2563EB"/>
        </patternFill>
      </fill>
      <border>
        <left style="thin">
          <color rgb="00B0B7C3"/>
        </left>
        <right style="thin">
          <color rgb="00B0B7C3"/>
        </right>
        <top style="thin">
          <color rgb="00B0B7C3"/>
        </top>
        <bottom style="thin">
          <color rgb="00B0B7C3"/>
        </bottom>
      </border>
    </dxf>
    <dxf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16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3" customWidth="1" min="3" max="3"/>
    <col width="13" customWidth="1" min="4" max="4"/>
    <col width="8" customWidth="1" min="5" max="5"/>
    <col width="10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</cols>
  <sheetData>
    <row r="1">
      <c r="A1" s="1" t="inlineStr">
        <is>
          <t>工程名称</t>
        </is>
      </c>
      <c r="B1" s="2" t="inlineStr"/>
      <c r="C1" s="1" t="inlineStr">
        <is>
          <t>计划开始日期</t>
        </is>
      </c>
      <c r="D1" s="3" t="n">
        <v>46296</v>
      </c>
      <c r="E1" s="1" t="inlineStr">
        <is>
          <t>总工期</t>
        </is>
      </c>
      <c r="F1" s="4">
        <f>MAX(D5:D14)-MIN(C5:C14)+1</f>
        <v/>
      </c>
    </row>
    <row r="2">
      <c r="A2" s="1" t="inlineStr">
        <is>
          <t>说明</t>
        </is>
      </c>
      <c r="B2" s="5" t="inlineStr">
        <is>
          <t>只要改 C/D 两列的起止日期，右侧横道条会自动重画；改 D1 可整体平移日历表头。</t>
        </is>
      </c>
    </row>
    <row r="4" ht="26" customHeight="1">
      <c r="A4" s="6" t="inlineStr">
        <is>
          <t>序号</t>
        </is>
      </c>
      <c r="B4" s="6" t="inlineStr">
        <is>
          <t>工序名称</t>
        </is>
      </c>
      <c r="C4" s="6" t="inlineStr">
        <is>
          <t>开始日期</t>
        </is>
      </c>
      <c r="D4" s="6" t="inlineStr">
        <is>
          <t>结束日期</t>
        </is>
      </c>
      <c r="E4" s="6" t="inlineStr">
        <is>
          <t>工期</t>
        </is>
      </c>
      <c r="F4" s="6" t="inlineStr">
        <is>
          <t>完成率</t>
        </is>
      </c>
      <c r="G4" s="7">
        <f>$D$1+0</f>
        <v/>
      </c>
      <c r="H4" s="7">
        <f>$D$1+1</f>
        <v/>
      </c>
      <c r="I4" s="7">
        <f>$D$1+2</f>
        <v/>
      </c>
      <c r="J4" s="7">
        <f>$D$1+3</f>
        <v/>
      </c>
      <c r="K4" s="7">
        <f>$D$1+4</f>
        <v/>
      </c>
      <c r="L4" s="7">
        <f>$D$1+5</f>
        <v/>
      </c>
      <c r="M4" s="7">
        <f>$D$1+6</f>
        <v/>
      </c>
      <c r="N4" s="7">
        <f>$D$1+7</f>
        <v/>
      </c>
      <c r="O4" s="7">
        <f>$D$1+8</f>
        <v/>
      </c>
      <c r="P4" s="7">
        <f>$D$1+9</f>
        <v/>
      </c>
      <c r="Q4" s="7">
        <f>$D$1+10</f>
        <v/>
      </c>
      <c r="R4" s="7">
        <f>$D$1+11</f>
        <v/>
      </c>
      <c r="S4" s="7">
        <f>$D$1+12</f>
        <v/>
      </c>
      <c r="T4" s="7">
        <f>$D$1+13</f>
        <v/>
      </c>
      <c r="U4" s="7">
        <f>$D$1+14</f>
        <v/>
      </c>
      <c r="V4" s="7">
        <f>$D$1+15</f>
        <v/>
      </c>
      <c r="W4" s="7">
        <f>$D$1+16</f>
        <v/>
      </c>
      <c r="X4" s="7">
        <f>$D$1+17</f>
        <v/>
      </c>
      <c r="Y4" s="7">
        <f>$D$1+18</f>
        <v/>
      </c>
      <c r="Z4" s="7">
        <f>$D$1+19</f>
        <v/>
      </c>
      <c r="AA4" s="7">
        <f>$D$1+20</f>
        <v/>
      </c>
      <c r="AB4" s="7">
        <f>$D$1+21</f>
        <v/>
      </c>
      <c r="AC4" s="7">
        <f>$D$1+22</f>
        <v/>
      </c>
      <c r="AD4" s="7">
        <f>$D$1+23</f>
        <v/>
      </c>
      <c r="AE4" s="7">
        <f>$D$1+24</f>
        <v/>
      </c>
      <c r="AF4" s="7">
        <f>$D$1+25</f>
        <v/>
      </c>
      <c r="AG4" s="7">
        <f>$D$1+26</f>
        <v/>
      </c>
      <c r="AH4" s="7">
        <f>$D$1+27</f>
        <v/>
      </c>
      <c r="AI4" s="7">
        <f>$D$1+28</f>
        <v/>
      </c>
      <c r="AJ4" s="7">
        <f>$D$1+29</f>
        <v/>
      </c>
      <c r="AK4" s="7">
        <f>$D$1+30</f>
        <v/>
      </c>
      <c r="AL4" s="7">
        <f>$D$1+31</f>
        <v/>
      </c>
      <c r="AM4" s="7">
        <f>$D$1+32</f>
        <v/>
      </c>
      <c r="AN4" s="7">
        <f>$D$1+33</f>
        <v/>
      </c>
      <c r="AO4" s="7">
        <f>$D$1+34</f>
        <v/>
      </c>
      <c r="AP4" s="7">
        <f>$D$1+35</f>
        <v/>
      </c>
      <c r="AQ4" s="7">
        <f>$D$1+36</f>
        <v/>
      </c>
      <c r="AR4" s="7">
        <f>$D$1+37</f>
        <v/>
      </c>
      <c r="AS4" s="7">
        <f>$D$1+38</f>
        <v/>
      </c>
      <c r="AT4" s="7">
        <f>$D$1+39</f>
        <v/>
      </c>
      <c r="AU4" s="7">
        <f>$D$1+40</f>
        <v/>
      </c>
      <c r="AV4" s="7">
        <f>$D$1+41</f>
        <v/>
      </c>
      <c r="AW4" s="7">
        <f>$D$1+42</f>
        <v/>
      </c>
      <c r="AX4" s="7">
        <f>$D$1+43</f>
        <v/>
      </c>
      <c r="AY4" s="7">
        <f>$D$1+44</f>
        <v/>
      </c>
    </row>
    <row r="5" ht="18" customHeight="1">
      <c r="A5" s="8" t="n">
        <v>1</v>
      </c>
      <c r="B5" s="9" t="inlineStr">
        <is>
          <t>施工准备 / 场地平整</t>
        </is>
      </c>
      <c r="C5" s="10">
        <f>$D$1+0</f>
        <v/>
      </c>
      <c r="D5" s="10">
        <f>$D$1+4</f>
        <v/>
      </c>
      <c r="E5" s="8">
        <f>D5-C5+1</f>
        <v/>
      </c>
      <c r="F5" s="11" t="n">
        <v>0.1</v>
      </c>
      <c r="G5" s="12">
        <f>IF(AND(G$4&gt;=$C5,G$4&lt;=$D5),"█","")</f>
        <v/>
      </c>
      <c r="H5" s="12">
        <f>IF(AND(H$4&gt;=$C5,H$4&lt;=$D5),"█","")</f>
        <v/>
      </c>
      <c r="I5" s="12">
        <f>IF(AND(I$4&gt;=$C5,I$4&lt;=$D5),"█","")</f>
        <v/>
      </c>
      <c r="J5" s="12">
        <f>IF(AND(J$4&gt;=$C5,J$4&lt;=$D5),"█","")</f>
        <v/>
      </c>
      <c r="K5" s="12">
        <f>IF(AND(K$4&gt;=$C5,K$4&lt;=$D5),"█","")</f>
        <v/>
      </c>
      <c r="L5" s="12">
        <f>IF(AND(L$4&gt;=$C5,L$4&lt;=$D5),"█","")</f>
        <v/>
      </c>
      <c r="M5" s="12">
        <f>IF(AND(M$4&gt;=$C5,M$4&lt;=$D5),"█","")</f>
        <v/>
      </c>
      <c r="N5" s="12">
        <f>IF(AND(N$4&gt;=$C5,N$4&lt;=$D5),"█","")</f>
        <v/>
      </c>
      <c r="O5" s="12">
        <f>IF(AND(O$4&gt;=$C5,O$4&lt;=$D5),"█","")</f>
        <v/>
      </c>
      <c r="P5" s="12">
        <f>IF(AND(P$4&gt;=$C5,P$4&lt;=$D5),"█","")</f>
        <v/>
      </c>
      <c r="Q5" s="12">
        <f>IF(AND(Q$4&gt;=$C5,Q$4&lt;=$D5),"█","")</f>
        <v/>
      </c>
      <c r="R5" s="12">
        <f>IF(AND(R$4&gt;=$C5,R$4&lt;=$D5),"█","")</f>
        <v/>
      </c>
      <c r="S5" s="12">
        <f>IF(AND(S$4&gt;=$C5,S$4&lt;=$D5),"█","")</f>
        <v/>
      </c>
      <c r="T5" s="12">
        <f>IF(AND(T$4&gt;=$C5,T$4&lt;=$D5),"█","")</f>
        <v/>
      </c>
      <c r="U5" s="12">
        <f>IF(AND(U$4&gt;=$C5,U$4&lt;=$D5),"█","")</f>
        <v/>
      </c>
      <c r="V5" s="12">
        <f>IF(AND(V$4&gt;=$C5,V$4&lt;=$D5),"█","")</f>
        <v/>
      </c>
      <c r="W5" s="12">
        <f>IF(AND(W$4&gt;=$C5,W$4&lt;=$D5),"█","")</f>
        <v/>
      </c>
      <c r="X5" s="12">
        <f>IF(AND(X$4&gt;=$C5,X$4&lt;=$D5),"█","")</f>
        <v/>
      </c>
      <c r="Y5" s="12">
        <f>IF(AND(Y$4&gt;=$C5,Y$4&lt;=$D5),"█","")</f>
        <v/>
      </c>
      <c r="Z5" s="12">
        <f>IF(AND(Z$4&gt;=$C5,Z$4&lt;=$D5),"█","")</f>
        <v/>
      </c>
      <c r="AA5" s="12">
        <f>IF(AND(AA$4&gt;=$C5,AA$4&lt;=$D5),"█","")</f>
        <v/>
      </c>
      <c r="AB5" s="12">
        <f>IF(AND(AB$4&gt;=$C5,AB$4&lt;=$D5),"█","")</f>
        <v/>
      </c>
      <c r="AC5" s="12">
        <f>IF(AND(AC$4&gt;=$C5,AC$4&lt;=$D5),"█","")</f>
        <v/>
      </c>
      <c r="AD5" s="12">
        <f>IF(AND(AD$4&gt;=$C5,AD$4&lt;=$D5),"█","")</f>
        <v/>
      </c>
      <c r="AE5" s="12">
        <f>IF(AND(AE$4&gt;=$C5,AE$4&lt;=$D5),"█","")</f>
        <v/>
      </c>
      <c r="AF5" s="12">
        <f>IF(AND(AF$4&gt;=$C5,AF$4&lt;=$D5),"█","")</f>
        <v/>
      </c>
      <c r="AG5" s="12">
        <f>IF(AND(AG$4&gt;=$C5,AG$4&lt;=$D5),"█","")</f>
        <v/>
      </c>
      <c r="AH5" s="12">
        <f>IF(AND(AH$4&gt;=$C5,AH$4&lt;=$D5),"█","")</f>
        <v/>
      </c>
      <c r="AI5" s="12">
        <f>IF(AND(AI$4&gt;=$C5,AI$4&lt;=$D5),"█","")</f>
        <v/>
      </c>
      <c r="AJ5" s="12">
        <f>IF(AND(AJ$4&gt;=$C5,AJ$4&lt;=$D5),"█","")</f>
        <v/>
      </c>
      <c r="AK5" s="12">
        <f>IF(AND(AK$4&gt;=$C5,AK$4&lt;=$D5),"█","")</f>
        <v/>
      </c>
      <c r="AL5" s="12">
        <f>IF(AND(AL$4&gt;=$C5,AL$4&lt;=$D5),"█","")</f>
        <v/>
      </c>
      <c r="AM5" s="12">
        <f>IF(AND(AM$4&gt;=$C5,AM$4&lt;=$D5),"█","")</f>
        <v/>
      </c>
      <c r="AN5" s="12">
        <f>IF(AND(AN$4&gt;=$C5,AN$4&lt;=$D5),"█","")</f>
        <v/>
      </c>
      <c r="AO5" s="12">
        <f>IF(AND(AO$4&gt;=$C5,AO$4&lt;=$D5),"█","")</f>
        <v/>
      </c>
      <c r="AP5" s="12">
        <f>IF(AND(AP$4&gt;=$C5,AP$4&lt;=$D5),"█","")</f>
        <v/>
      </c>
      <c r="AQ5" s="12">
        <f>IF(AND(AQ$4&gt;=$C5,AQ$4&lt;=$D5),"█","")</f>
        <v/>
      </c>
      <c r="AR5" s="12">
        <f>IF(AND(AR$4&gt;=$C5,AR$4&lt;=$D5),"█","")</f>
        <v/>
      </c>
      <c r="AS5" s="12">
        <f>IF(AND(AS$4&gt;=$C5,AS$4&lt;=$D5),"█","")</f>
        <v/>
      </c>
      <c r="AT5" s="12">
        <f>IF(AND(AT$4&gt;=$C5,AT$4&lt;=$D5),"█","")</f>
        <v/>
      </c>
      <c r="AU5" s="12">
        <f>IF(AND(AU$4&gt;=$C5,AU$4&lt;=$D5),"█","")</f>
        <v/>
      </c>
      <c r="AV5" s="12">
        <f>IF(AND(AV$4&gt;=$C5,AV$4&lt;=$D5),"█","")</f>
        <v/>
      </c>
      <c r="AW5" s="12">
        <f>IF(AND(AW$4&gt;=$C5,AW$4&lt;=$D5),"█","")</f>
        <v/>
      </c>
      <c r="AX5" s="12">
        <f>IF(AND(AX$4&gt;=$C5,AX$4&lt;=$D5),"█","")</f>
        <v/>
      </c>
      <c r="AY5" s="12">
        <f>IF(AND(AY$4&gt;=$C5,AY$4&lt;=$D5),"█","")</f>
        <v/>
      </c>
    </row>
    <row r="6" ht="18" customHeight="1">
      <c r="A6" s="8" t="n">
        <v>2</v>
      </c>
      <c r="B6" s="9" t="inlineStr">
        <is>
          <t>基础土方开挖</t>
        </is>
      </c>
      <c r="C6" s="10">
        <f>$D$1+3</f>
        <v/>
      </c>
      <c r="D6" s="10">
        <f>$D$1+10</f>
        <v/>
      </c>
      <c r="E6" s="8">
        <f>D6-C6+1</f>
        <v/>
      </c>
      <c r="F6" s="11" t="n">
        <v>0.2</v>
      </c>
      <c r="G6" s="12">
        <f>IF(AND(G$4&gt;=$C6,G$4&lt;=$D6),"█","")</f>
        <v/>
      </c>
      <c r="H6" s="12">
        <f>IF(AND(H$4&gt;=$C6,H$4&lt;=$D6),"█","")</f>
        <v/>
      </c>
      <c r="I6" s="12">
        <f>IF(AND(I$4&gt;=$C6,I$4&lt;=$D6),"█","")</f>
        <v/>
      </c>
      <c r="J6" s="12">
        <f>IF(AND(J$4&gt;=$C6,J$4&lt;=$D6),"█","")</f>
        <v/>
      </c>
      <c r="K6" s="12">
        <f>IF(AND(K$4&gt;=$C6,K$4&lt;=$D6),"█","")</f>
        <v/>
      </c>
      <c r="L6" s="12">
        <f>IF(AND(L$4&gt;=$C6,L$4&lt;=$D6),"█","")</f>
        <v/>
      </c>
      <c r="M6" s="12">
        <f>IF(AND(M$4&gt;=$C6,M$4&lt;=$D6),"█","")</f>
        <v/>
      </c>
      <c r="N6" s="12">
        <f>IF(AND(N$4&gt;=$C6,N$4&lt;=$D6),"█","")</f>
        <v/>
      </c>
      <c r="O6" s="12">
        <f>IF(AND(O$4&gt;=$C6,O$4&lt;=$D6),"█","")</f>
        <v/>
      </c>
      <c r="P6" s="12">
        <f>IF(AND(P$4&gt;=$C6,P$4&lt;=$D6),"█","")</f>
        <v/>
      </c>
      <c r="Q6" s="12">
        <f>IF(AND(Q$4&gt;=$C6,Q$4&lt;=$D6),"█","")</f>
        <v/>
      </c>
      <c r="R6" s="12">
        <f>IF(AND(R$4&gt;=$C6,R$4&lt;=$D6),"█","")</f>
        <v/>
      </c>
      <c r="S6" s="12">
        <f>IF(AND(S$4&gt;=$C6,S$4&lt;=$D6),"█","")</f>
        <v/>
      </c>
      <c r="T6" s="12">
        <f>IF(AND(T$4&gt;=$C6,T$4&lt;=$D6),"█","")</f>
        <v/>
      </c>
      <c r="U6" s="12">
        <f>IF(AND(U$4&gt;=$C6,U$4&lt;=$D6),"█","")</f>
        <v/>
      </c>
      <c r="V6" s="12">
        <f>IF(AND(V$4&gt;=$C6,V$4&lt;=$D6),"█","")</f>
        <v/>
      </c>
      <c r="W6" s="12">
        <f>IF(AND(W$4&gt;=$C6,W$4&lt;=$D6),"█","")</f>
        <v/>
      </c>
      <c r="X6" s="12">
        <f>IF(AND(X$4&gt;=$C6,X$4&lt;=$D6),"█","")</f>
        <v/>
      </c>
      <c r="Y6" s="12">
        <f>IF(AND(Y$4&gt;=$C6,Y$4&lt;=$D6),"█","")</f>
        <v/>
      </c>
      <c r="Z6" s="12">
        <f>IF(AND(Z$4&gt;=$C6,Z$4&lt;=$D6),"█","")</f>
        <v/>
      </c>
      <c r="AA6" s="12">
        <f>IF(AND(AA$4&gt;=$C6,AA$4&lt;=$D6),"█","")</f>
        <v/>
      </c>
      <c r="AB6" s="12">
        <f>IF(AND(AB$4&gt;=$C6,AB$4&lt;=$D6),"█","")</f>
        <v/>
      </c>
      <c r="AC6" s="12">
        <f>IF(AND(AC$4&gt;=$C6,AC$4&lt;=$D6),"█","")</f>
        <v/>
      </c>
      <c r="AD6" s="12">
        <f>IF(AND(AD$4&gt;=$C6,AD$4&lt;=$D6),"█","")</f>
        <v/>
      </c>
      <c r="AE6" s="12">
        <f>IF(AND(AE$4&gt;=$C6,AE$4&lt;=$D6),"█","")</f>
        <v/>
      </c>
      <c r="AF6" s="12">
        <f>IF(AND(AF$4&gt;=$C6,AF$4&lt;=$D6),"█","")</f>
        <v/>
      </c>
      <c r="AG6" s="12">
        <f>IF(AND(AG$4&gt;=$C6,AG$4&lt;=$D6),"█","")</f>
        <v/>
      </c>
      <c r="AH6" s="12">
        <f>IF(AND(AH$4&gt;=$C6,AH$4&lt;=$D6),"█","")</f>
        <v/>
      </c>
      <c r="AI6" s="12">
        <f>IF(AND(AI$4&gt;=$C6,AI$4&lt;=$D6),"█","")</f>
        <v/>
      </c>
      <c r="AJ6" s="12">
        <f>IF(AND(AJ$4&gt;=$C6,AJ$4&lt;=$D6),"█","")</f>
        <v/>
      </c>
      <c r="AK6" s="12">
        <f>IF(AND(AK$4&gt;=$C6,AK$4&lt;=$D6),"█","")</f>
        <v/>
      </c>
      <c r="AL6" s="12">
        <f>IF(AND(AL$4&gt;=$C6,AL$4&lt;=$D6),"█","")</f>
        <v/>
      </c>
      <c r="AM6" s="12">
        <f>IF(AND(AM$4&gt;=$C6,AM$4&lt;=$D6),"█","")</f>
        <v/>
      </c>
      <c r="AN6" s="12">
        <f>IF(AND(AN$4&gt;=$C6,AN$4&lt;=$D6),"█","")</f>
        <v/>
      </c>
      <c r="AO6" s="12">
        <f>IF(AND(AO$4&gt;=$C6,AO$4&lt;=$D6),"█","")</f>
        <v/>
      </c>
      <c r="AP6" s="12">
        <f>IF(AND(AP$4&gt;=$C6,AP$4&lt;=$D6),"█","")</f>
        <v/>
      </c>
      <c r="AQ6" s="12">
        <f>IF(AND(AQ$4&gt;=$C6,AQ$4&lt;=$D6),"█","")</f>
        <v/>
      </c>
      <c r="AR6" s="12">
        <f>IF(AND(AR$4&gt;=$C6,AR$4&lt;=$D6),"█","")</f>
        <v/>
      </c>
      <c r="AS6" s="12">
        <f>IF(AND(AS$4&gt;=$C6,AS$4&lt;=$D6),"█","")</f>
        <v/>
      </c>
      <c r="AT6" s="12">
        <f>IF(AND(AT$4&gt;=$C6,AT$4&lt;=$D6),"█","")</f>
        <v/>
      </c>
      <c r="AU6" s="12">
        <f>IF(AND(AU$4&gt;=$C6,AU$4&lt;=$D6),"█","")</f>
        <v/>
      </c>
      <c r="AV6" s="12">
        <f>IF(AND(AV$4&gt;=$C6,AV$4&lt;=$D6),"█","")</f>
        <v/>
      </c>
      <c r="AW6" s="12">
        <f>IF(AND(AW$4&gt;=$C6,AW$4&lt;=$D6),"█","")</f>
        <v/>
      </c>
      <c r="AX6" s="12">
        <f>IF(AND(AX$4&gt;=$C6,AX$4&lt;=$D6),"█","")</f>
        <v/>
      </c>
      <c r="AY6" s="12">
        <f>IF(AND(AY$4&gt;=$C6,AY$4&lt;=$D6),"█","")</f>
        <v/>
      </c>
    </row>
    <row r="7" ht="18" customHeight="1">
      <c r="A7" s="8" t="n">
        <v>3</v>
      </c>
      <c r="B7" s="9" t="inlineStr">
        <is>
          <t>基础垫层与钢筋绑扎</t>
        </is>
      </c>
      <c r="C7" s="10">
        <f>$D$1+9</f>
        <v/>
      </c>
      <c r="D7" s="10">
        <f>$D$1+17</f>
        <v/>
      </c>
      <c r="E7" s="8">
        <f>D7-C7+1</f>
        <v/>
      </c>
      <c r="F7" s="11" t="n">
        <v>0.3</v>
      </c>
      <c r="G7" s="12">
        <f>IF(AND(G$4&gt;=$C7,G$4&lt;=$D7),"█","")</f>
        <v/>
      </c>
      <c r="H7" s="12">
        <f>IF(AND(H$4&gt;=$C7,H$4&lt;=$D7),"█","")</f>
        <v/>
      </c>
      <c r="I7" s="12">
        <f>IF(AND(I$4&gt;=$C7,I$4&lt;=$D7),"█","")</f>
        <v/>
      </c>
      <c r="J7" s="12">
        <f>IF(AND(J$4&gt;=$C7,J$4&lt;=$D7),"█","")</f>
        <v/>
      </c>
      <c r="K7" s="12">
        <f>IF(AND(K$4&gt;=$C7,K$4&lt;=$D7),"█","")</f>
        <v/>
      </c>
      <c r="L7" s="12">
        <f>IF(AND(L$4&gt;=$C7,L$4&lt;=$D7),"█","")</f>
        <v/>
      </c>
      <c r="M7" s="12">
        <f>IF(AND(M$4&gt;=$C7,M$4&lt;=$D7),"█","")</f>
        <v/>
      </c>
      <c r="N7" s="12">
        <f>IF(AND(N$4&gt;=$C7,N$4&lt;=$D7),"█","")</f>
        <v/>
      </c>
      <c r="O7" s="12">
        <f>IF(AND(O$4&gt;=$C7,O$4&lt;=$D7),"█","")</f>
        <v/>
      </c>
      <c r="P7" s="12">
        <f>IF(AND(P$4&gt;=$C7,P$4&lt;=$D7),"█","")</f>
        <v/>
      </c>
      <c r="Q7" s="12">
        <f>IF(AND(Q$4&gt;=$C7,Q$4&lt;=$D7),"█","")</f>
        <v/>
      </c>
      <c r="R7" s="12">
        <f>IF(AND(R$4&gt;=$C7,R$4&lt;=$D7),"█","")</f>
        <v/>
      </c>
      <c r="S7" s="12">
        <f>IF(AND(S$4&gt;=$C7,S$4&lt;=$D7),"█","")</f>
        <v/>
      </c>
      <c r="T7" s="12">
        <f>IF(AND(T$4&gt;=$C7,T$4&lt;=$D7),"█","")</f>
        <v/>
      </c>
      <c r="U7" s="12">
        <f>IF(AND(U$4&gt;=$C7,U$4&lt;=$D7),"█","")</f>
        <v/>
      </c>
      <c r="V7" s="12">
        <f>IF(AND(V$4&gt;=$C7,V$4&lt;=$D7),"█","")</f>
        <v/>
      </c>
      <c r="W7" s="12">
        <f>IF(AND(W$4&gt;=$C7,W$4&lt;=$D7),"█","")</f>
        <v/>
      </c>
      <c r="X7" s="12">
        <f>IF(AND(X$4&gt;=$C7,X$4&lt;=$D7),"█","")</f>
        <v/>
      </c>
      <c r="Y7" s="12">
        <f>IF(AND(Y$4&gt;=$C7,Y$4&lt;=$D7),"█","")</f>
        <v/>
      </c>
      <c r="Z7" s="12">
        <f>IF(AND(Z$4&gt;=$C7,Z$4&lt;=$D7),"█","")</f>
        <v/>
      </c>
      <c r="AA7" s="12">
        <f>IF(AND(AA$4&gt;=$C7,AA$4&lt;=$D7),"█","")</f>
        <v/>
      </c>
      <c r="AB7" s="12">
        <f>IF(AND(AB$4&gt;=$C7,AB$4&lt;=$D7),"█","")</f>
        <v/>
      </c>
      <c r="AC7" s="12">
        <f>IF(AND(AC$4&gt;=$C7,AC$4&lt;=$D7),"█","")</f>
        <v/>
      </c>
      <c r="AD7" s="12">
        <f>IF(AND(AD$4&gt;=$C7,AD$4&lt;=$D7),"█","")</f>
        <v/>
      </c>
      <c r="AE7" s="12">
        <f>IF(AND(AE$4&gt;=$C7,AE$4&lt;=$D7),"█","")</f>
        <v/>
      </c>
      <c r="AF7" s="12">
        <f>IF(AND(AF$4&gt;=$C7,AF$4&lt;=$D7),"█","")</f>
        <v/>
      </c>
      <c r="AG7" s="12">
        <f>IF(AND(AG$4&gt;=$C7,AG$4&lt;=$D7),"█","")</f>
        <v/>
      </c>
      <c r="AH7" s="12">
        <f>IF(AND(AH$4&gt;=$C7,AH$4&lt;=$D7),"█","")</f>
        <v/>
      </c>
      <c r="AI7" s="12">
        <f>IF(AND(AI$4&gt;=$C7,AI$4&lt;=$D7),"█","")</f>
        <v/>
      </c>
      <c r="AJ7" s="12">
        <f>IF(AND(AJ$4&gt;=$C7,AJ$4&lt;=$D7),"█","")</f>
        <v/>
      </c>
      <c r="AK7" s="12">
        <f>IF(AND(AK$4&gt;=$C7,AK$4&lt;=$D7),"█","")</f>
        <v/>
      </c>
      <c r="AL7" s="12">
        <f>IF(AND(AL$4&gt;=$C7,AL$4&lt;=$D7),"█","")</f>
        <v/>
      </c>
      <c r="AM7" s="12">
        <f>IF(AND(AM$4&gt;=$C7,AM$4&lt;=$D7),"█","")</f>
        <v/>
      </c>
      <c r="AN7" s="12">
        <f>IF(AND(AN$4&gt;=$C7,AN$4&lt;=$D7),"█","")</f>
        <v/>
      </c>
      <c r="AO7" s="12">
        <f>IF(AND(AO$4&gt;=$C7,AO$4&lt;=$D7),"█","")</f>
        <v/>
      </c>
      <c r="AP7" s="12">
        <f>IF(AND(AP$4&gt;=$C7,AP$4&lt;=$D7),"█","")</f>
        <v/>
      </c>
      <c r="AQ7" s="12">
        <f>IF(AND(AQ$4&gt;=$C7,AQ$4&lt;=$D7),"█","")</f>
        <v/>
      </c>
      <c r="AR7" s="12">
        <f>IF(AND(AR$4&gt;=$C7,AR$4&lt;=$D7),"█","")</f>
        <v/>
      </c>
      <c r="AS7" s="12">
        <f>IF(AND(AS$4&gt;=$C7,AS$4&lt;=$D7),"█","")</f>
        <v/>
      </c>
      <c r="AT7" s="12">
        <f>IF(AND(AT$4&gt;=$C7,AT$4&lt;=$D7),"█","")</f>
        <v/>
      </c>
      <c r="AU7" s="12">
        <f>IF(AND(AU$4&gt;=$C7,AU$4&lt;=$D7),"█","")</f>
        <v/>
      </c>
      <c r="AV7" s="12">
        <f>IF(AND(AV$4&gt;=$C7,AV$4&lt;=$D7),"█","")</f>
        <v/>
      </c>
      <c r="AW7" s="12">
        <f>IF(AND(AW$4&gt;=$C7,AW$4&lt;=$D7),"█","")</f>
        <v/>
      </c>
      <c r="AX7" s="12">
        <f>IF(AND(AX$4&gt;=$C7,AX$4&lt;=$D7),"█","")</f>
        <v/>
      </c>
      <c r="AY7" s="12">
        <f>IF(AND(AY$4&gt;=$C7,AY$4&lt;=$D7),"█","")</f>
        <v/>
      </c>
    </row>
    <row r="8" ht="18" customHeight="1">
      <c r="A8" s="8" t="n">
        <v>4</v>
      </c>
      <c r="B8" s="9" t="inlineStr">
        <is>
          <t>基础混凝土浇筑</t>
        </is>
      </c>
      <c r="C8" s="10">
        <f>$D$1+16</f>
        <v/>
      </c>
      <c r="D8" s="10">
        <f>$D$1+21</f>
        <v/>
      </c>
      <c r="E8" s="8">
        <f>D8-C8+1</f>
        <v/>
      </c>
      <c r="F8" s="11" t="n">
        <v>0.4</v>
      </c>
      <c r="G8" s="12">
        <f>IF(AND(G$4&gt;=$C8,G$4&lt;=$D8),"█","")</f>
        <v/>
      </c>
      <c r="H8" s="12">
        <f>IF(AND(H$4&gt;=$C8,H$4&lt;=$D8),"█","")</f>
        <v/>
      </c>
      <c r="I8" s="12">
        <f>IF(AND(I$4&gt;=$C8,I$4&lt;=$D8),"█","")</f>
        <v/>
      </c>
      <c r="J8" s="12">
        <f>IF(AND(J$4&gt;=$C8,J$4&lt;=$D8),"█","")</f>
        <v/>
      </c>
      <c r="K8" s="12">
        <f>IF(AND(K$4&gt;=$C8,K$4&lt;=$D8),"█","")</f>
        <v/>
      </c>
      <c r="L8" s="12">
        <f>IF(AND(L$4&gt;=$C8,L$4&lt;=$D8),"█","")</f>
        <v/>
      </c>
      <c r="M8" s="12">
        <f>IF(AND(M$4&gt;=$C8,M$4&lt;=$D8),"█","")</f>
        <v/>
      </c>
      <c r="N8" s="12">
        <f>IF(AND(N$4&gt;=$C8,N$4&lt;=$D8),"█","")</f>
        <v/>
      </c>
      <c r="O8" s="12">
        <f>IF(AND(O$4&gt;=$C8,O$4&lt;=$D8),"█","")</f>
        <v/>
      </c>
      <c r="P8" s="12">
        <f>IF(AND(P$4&gt;=$C8,P$4&lt;=$D8),"█","")</f>
        <v/>
      </c>
      <c r="Q8" s="12">
        <f>IF(AND(Q$4&gt;=$C8,Q$4&lt;=$D8),"█","")</f>
        <v/>
      </c>
      <c r="R8" s="12">
        <f>IF(AND(R$4&gt;=$C8,R$4&lt;=$D8),"█","")</f>
        <v/>
      </c>
      <c r="S8" s="12">
        <f>IF(AND(S$4&gt;=$C8,S$4&lt;=$D8),"█","")</f>
        <v/>
      </c>
      <c r="T8" s="12">
        <f>IF(AND(T$4&gt;=$C8,T$4&lt;=$D8),"█","")</f>
        <v/>
      </c>
      <c r="U8" s="12">
        <f>IF(AND(U$4&gt;=$C8,U$4&lt;=$D8),"█","")</f>
        <v/>
      </c>
      <c r="V8" s="12">
        <f>IF(AND(V$4&gt;=$C8,V$4&lt;=$D8),"█","")</f>
        <v/>
      </c>
      <c r="W8" s="12">
        <f>IF(AND(W$4&gt;=$C8,W$4&lt;=$D8),"█","")</f>
        <v/>
      </c>
      <c r="X8" s="12">
        <f>IF(AND(X$4&gt;=$C8,X$4&lt;=$D8),"█","")</f>
        <v/>
      </c>
      <c r="Y8" s="12">
        <f>IF(AND(Y$4&gt;=$C8,Y$4&lt;=$D8),"█","")</f>
        <v/>
      </c>
      <c r="Z8" s="12">
        <f>IF(AND(Z$4&gt;=$C8,Z$4&lt;=$D8),"█","")</f>
        <v/>
      </c>
      <c r="AA8" s="12">
        <f>IF(AND(AA$4&gt;=$C8,AA$4&lt;=$D8),"█","")</f>
        <v/>
      </c>
      <c r="AB8" s="12">
        <f>IF(AND(AB$4&gt;=$C8,AB$4&lt;=$D8),"█","")</f>
        <v/>
      </c>
      <c r="AC8" s="12">
        <f>IF(AND(AC$4&gt;=$C8,AC$4&lt;=$D8),"█","")</f>
        <v/>
      </c>
      <c r="AD8" s="12">
        <f>IF(AND(AD$4&gt;=$C8,AD$4&lt;=$D8),"█","")</f>
        <v/>
      </c>
      <c r="AE8" s="12">
        <f>IF(AND(AE$4&gt;=$C8,AE$4&lt;=$D8),"█","")</f>
        <v/>
      </c>
      <c r="AF8" s="12">
        <f>IF(AND(AF$4&gt;=$C8,AF$4&lt;=$D8),"█","")</f>
        <v/>
      </c>
      <c r="AG8" s="12">
        <f>IF(AND(AG$4&gt;=$C8,AG$4&lt;=$D8),"█","")</f>
        <v/>
      </c>
      <c r="AH8" s="12">
        <f>IF(AND(AH$4&gt;=$C8,AH$4&lt;=$D8),"█","")</f>
        <v/>
      </c>
      <c r="AI8" s="12">
        <f>IF(AND(AI$4&gt;=$C8,AI$4&lt;=$D8),"█","")</f>
        <v/>
      </c>
      <c r="AJ8" s="12">
        <f>IF(AND(AJ$4&gt;=$C8,AJ$4&lt;=$D8),"█","")</f>
        <v/>
      </c>
      <c r="AK8" s="12">
        <f>IF(AND(AK$4&gt;=$C8,AK$4&lt;=$D8),"█","")</f>
        <v/>
      </c>
      <c r="AL8" s="12">
        <f>IF(AND(AL$4&gt;=$C8,AL$4&lt;=$D8),"█","")</f>
        <v/>
      </c>
      <c r="AM8" s="12">
        <f>IF(AND(AM$4&gt;=$C8,AM$4&lt;=$D8),"█","")</f>
        <v/>
      </c>
      <c r="AN8" s="12">
        <f>IF(AND(AN$4&gt;=$C8,AN$4&lt;=$D8),"█","")</f>
        <v/>
      </c>
      <c r="AO8" s="12">
        <f>IF(AND(AO$4&gt;=$C8,AO$4&lt;=$D8),"█","")</f>
        <v/>
      </c>
      <c r="AP8" s="12">
        <f>IF(AND(AP$4&gt;=$C8,AP$4&lt;=$D8),"█","")</f>
        <v/>
      </c>
      <c r="AQ8" s="12">
        <f>IF(AND(AQ$4&gt;=$C8,AQ$4&lt;=$D8),"█","")</f>
        <v/>
      </c>
      <c r="AR8" s="12">
        <f>IF(AND(AR$4&gt;=$C8,AR$4&lt;=$D8),"█","")</f>
        <v/>
      </c>
      <c r="AS8" s="12">
        <f>IF(AND(AS$4&gt;=$C8,AS$4&lt;=$D8),"█","")</f>
        <v/>
      </c>
      <c r="AT8" s="12">
        <f>IF(AND(AT$4&gt;=$C8,AT$4&lt;=$D8),"█","")</f>
        <v/>
      </c>
      <c r="AU8" s="12">
        <f>IF(AND(AU$4&gt;=$C8,AU$4&lt;=$D8),"█","")</f>
        <v/>
      </c>
      <c r="AV8" s="12">
        <f>IF(AND(AV$4&gt;=$C8,AV$4&lt;=$D8),"█","")</f>
        <v/>
      </c>
      <c r="AW8" s="12">
        <f>IF(AND(AW$4&gt;=$C8,AW$4&lt;=$D8),"█","")</f>
        <v/>
      </c>
      <c r="AX8" s="12">
        <f>IF(AND(AX$4&gt;=$C8,AX$4&lt;=$D8),"█","")</f>
        <v/>
      </c>
      <c r="AY8" s="12">
        <f>IF(AND(AY$4&gt;=$C8,AY$4&lt;=$D8),"█","")</f>
        <v/>
      </c>
    </row>
    <row r="9" ht="18" customHeight="1">
      <c r="A9" s="8" t="n">
        <v>5</v>
      </c>
      <c r="B9" s="9" t="inlineStr">
        <is>
          <t>主体结构一层</t>
        </is>
      </c>
      <c r="C9" s="10">
        <f>$D$1+20</f>
        <v/>
      </c>
      <c r="D9" s="10">
        <f>$D$1+30</f>
        <v/>
      </c>
      <c r="E9" s="8">
        <f>D9-C9+1</f>
        <v/>
      </c>
      <c r="F9" s="11" t="n">
        <v>0.5</v>
      </c>
      <c r="G9" s="12">
        <f>IF(AND(G$4&gt;=$C9,G$4&lt;=$D9),"█","")</f>
        <v/>
      </c>
      <c r="H9" s="12">
        <f>IF(AND(H$4&gt;=$C9,H$4&lt;=$D9),"█","")</f>
        <v/>
      </c>
      <c r="I9" s="12">
        <f>IF(AND(I$4&gt;=$C9,I$4&lt;=$D9),"█","")</f>
        <v/>
      </c>
      <c r="J9" s="12">
        <f>IF(AND(J$4&gt;=$C9,J$4&lt;=$D9),"█","")</f>
        <v/>
      </c>
      <c r="K9" s="12">
        <f>IF(AND(K$4&gt;=$C9,K$4&lt;=$D9),"█","")</f>
        <v/>
      </c>
      <c r="L9" s="12">
        <f>IF(AND(L$4&gt;=$C9,L$4&lt;=$D9),"█","")</f>
        <v/>
      </c>
      <c r="M9" s="12">
        <f>IF(AND(M$4&gt;=$C9,M$4&lt;=$D9),"█","")</f>
        <v/>
      </c>
      <c r="N9" s="12">
        <f>IF(AND(N$4&gt;=$C9,N$4&lt;=$D9),"█","")</f>
        <v/>
      </c>
      <c r="O9" s="12">
        <f>IF(AND(O$4&gt;=$C9,O$4&lt;=$D9),"█","")</f>
        <v/>
      </c>
      <c r="P9" s="12">
        <f>IF(AND(P$4&gt;=$C9,P$4&lt;=$D9),"█","")</f>
        <v/>
      </c>
      <c r="Q9" s="12">
        <f>IF(AND(Q$4&gt;=$C9,Q$4&lt;=$D9),"█","")</f>
        <v/>
      </c>
      <c r="R9" s="12">
        <f>IF(AND(R$4&gt;=$C9,R$4&lt;=$D9),"█","")</f>
        <v/>
      </c>
      <c r="S9" s="12">
        <f>IF(AND(S$4&gt;=$C9,S$4&lt;=$D9),"█","")</f>
        <v/>
      </c>
      <c r="T9" s="12">
        <f>IF(AND(T$4&gt;=$C9,T$4&lt;=$D9),"█","")</f>
        <v/>
      </c>
      <c r="U9" s="12">
        <f>IF(AND(U$4&gt;=$C9,U$4&lt;=$D9),"█","")</f>
        <v/>
      </c>
      <c r="V9" s="12">
        <f>IF(AND(V$4&gt;=$C9,V$4&lt;=$D9),"█","")</f>
        <v/>
      </c>
      <c r="W9" s="12">
        <f>IF(AND(W$4&gt;=$C9,W$4&lt;=$D9),"█","")</f>
        <v/>
      </c>
      <c r="X9" s="12">
        <f>IF(AND(X$4&gt;=$C9,X$4&lt;=$D9),"█","")</f>
        <v/>
      </c>
      <c r="Y9" s="12">
        <f>IF(AND(Y$4&gt;=$C9,Y$4&lt;=$D9),"█","")</f>
        <v/>
      </c>
      <c r="Z9" s="12">
        <f>IF(AND(Z$4&gt;=$C9,Z$4&lt;=$D9),"█","")</f>
        <v/>
      </c>
      <c r="AA9" s="12">
        <f>IF(AND(AA$4&gt;=$C9,AA$4&lt;=$D9),"█","")</f>
        <v/>
      </c>
      <c r="AB9" s="12">
        <f>IF(AND(AB$4&gt;=$C9,AB$4&lt;=$D9),"█","")</f>
        <v/>
      </c>
      <c r="AC9" s="12">
        <f>IF(AND(AC$4&gt;=$C9,AC$4&lt;=$D9),"█","")</f>
        <v/>
      </c>
      <c r="AD9" s="12">
        <f>IF(AND(AD$4&gt;=$C9,AD$4&lt;=$D9),"█","")</f>
        <v/>
      </c>
      <c r="AE9" s="12">
        <f>IF(AND(AE$4&gt;=$C9,AE$4&lt;=$D9),"█","")</f>
        <v/>
      </c>
      <c r="AF9" s="12">
        <f>IF(AND(AF$4&gt;=$C9,AF$4&lt;=$D9),"█","")</f>
        <v/>
      </c>
      <c r="AG9" s="12">
        <f>IF(AND(AG$4&gt;=$C9,AG$4&lt;=$D9),"█","")</f>
        <v/>
      </c>
      <c r="AH9" s="12">
        <f>IF(AND(AH$4&gt;=$C9,AH$4&lt;=$D9),"█","")</f>
        <v/>
      </c>
      <c r="AI9" s="12">
        <f>IF(AND(AI$4&gt;=$C9,AI$4&lt;=$D9),"█","")</f>
        <v/>
      </c>
      <c r="AJ9" s="12">
        <f>IF(AND(AJ$4&gt;=$C9,AJ$4&lt;=$D9),"█","")</f>
        <v/>
      </c>
      <c r="AK9" s="12">
        <f>IF(AND(AK$4&gt;=$C9,AK$4&lt;=$D9),"█","")</f>
        <v/>
      </c>
      <c r="AL9" s="12">
        <f>IF(AND(AL$4&gt;=$C9,AL$4&lt;=$D9),"█","")</f>
        <v/>
      </c>
      <c r="AM9" s="12">
        <f>IF(AND(AM$4&gt;=$C9,AM$4&lt;=$D9),"█","")</f>
        <v/>
      </c>
      <c r="AN9" s="12">
        <f>IF(AND(AN$4&gt;=$C9,AN$4&lt;=$D9),"█","")</f>
        <v/>
      </c>
      <c r="AO9" s="12">
        <f>IF(AND(AO$4&gt;=$C9,AO$4&lt;=$D9),"█","")</f>
        <v/>
      </c>
      <c r="AP9" s="12">
        <f>IF(AND(AP$4&gt;=$C9,AP$4&lt;=$D9),"█","")</f>
        <v/>
      </c>
      <c r="AQ9" s="12">
        <f>IF(AND(AQ$4&gt;=$C9,AQ$4&lt;=$D9),"█","")</f>
        <v/>
      </c>
      <c r="AR9" s="12">
        <f>IF(AND(AR$4&gt;=$C9,AR$4&lt;=$D9),"█","")</f>
        <v/>
      </c>
      <c r="AS9" s="12">
        <f>IF(AND(AS$4&gt;=$C9,AS$4&lt;=$D9),"█","")</f>
        <v/>
      </c>
      <c r="AT9" s="12">
        <f>IF(AND(AT$4&gt;=$C9,AT$4&lt;=$D9),"█","")</f>
        <v/>
      </c>
      <c r="AU9" s="12">
        <f>IF(AND(AU$4&gt;=$C9,AU$4&lt;=$D9),"█","")</f>
        <v/>
      </c>
      <c r="AV9" s="12">
        <f>IF(AND(AV$4&gt;=$C9,AV$4&lt;=$D9),"█","")</f>
        <v/>
      </c>
      <c r="AW9" s="12">
        <f>IF(AND(AW$4&gt;=$C9,AW$4&lt;=$D9),"█","")</f>
        <v/>
      </c>
      <c r="AX9" s="12">
        <f>IF(AND(AX$4&gt;=$C9,AX$4&lt;=$D9),"█","")</f>
        <v/>
      </c>
      <c r="AY9" s="12">
        <f>IF(AND(AY$4&gt;=$C9,AY$4&lt;=$D9),"█","")</f>
        <v/>
      </c>
    </row>
    <row r="10" ht="18" customHeight="1">
      <c r="A10" s="8" t="n">
        <v>6</v>
      </c>
      <c r="B10" s="9" t="inlineStr">
        <is>
          <t>主体结构二层</t>
        </is>
      </c>
      <c r="C10" s="10">
        <f>$D$1+28</f>
        <v/>
      </c>
      <c r="D10" s="10">
        <f>$D$1+38</f>
        <v/>
      </c>
      <c r="E10" s="8">
        <f>D10-C10+1</f>
        <v/>
      </c>
      <c r="F10" s="11" t="n">
        <v>0.6</v>
      </c>
      <c r="G10" s="12">
        <f>IF(AND(G$4&gt;=$C10,G$4&lt;=$D10),"█","")</f>
        <v/>
      </c>
      <c r="H10" s="12">
        <f>IF(AND(H$4&gt;=$C10,H$4&lt;=$D10),"█","")</f>
        <v/>
      </c>
      <c r="I10" s="12">
        <f>IF(AND(I$4&gt;=$C10,I$4&lt;=$D10),"█","")</f>
        <v/>
      </c>
      <c r="J10" s="12">
        <f>IF(AND(J$4&gt;=$C10,J$4&lt;=$D10),"█","")</f>
        <v/>
      </c>
      <c r="K10" s="12">
        <f>IF(AND(K$4&gt;=$C10,K$4&lt;=$D10),"█","")</f>
        <v/>
      </c>
      <c r="L10" s="12">
        <f>IF(AND(L$4&gt;=$C10,L$4&lt;=$D10),"█","")</f>
        <v/>
      </c>
      <c r="M10" s="12">
        <f>IF(AND(M$4&gt;=$C10,M$4&lt;=$D10),"█","")</f>
        <v/>
      </c>
      <c r="N10" s="12">
        <f>IF(AND(N$4&gt;=$C10,N$4&lt;=$D10),"█","")</f>
        <v/>
      </c>
      <c r="O10" s="12">
        <f>IF(AND(O$4&gt;=$C10,O$4&lt;=$D10),"█","")</f>
        <v/>
      </c>
      <c r="P10" s="12">
        <f>IF(AND(P$4&gt;=$C10,P$4&lt;=$D10),"█","")</f>
        <v/>
      </c>
      <c r="Q10" s="12">
        <f>IF(AND(Q$4&gt;=$C10,Q$4&lt;=$D10),"█","")</f>
        <v/>
      </c>
      <c r="R10" s="12">
        <f>IF(AND(R$4&gt;=$C10,R$4&lt;=$D10),"█","")</f>
        <v/>
      </c>
      <c r="S10" s="12">
        <f>IF(AND(S$4&gt;=$C10,S$4&lt;=$D10),"█","")</f>
        <v/>
      </c>
      <c r="T10" s="12">
        <f>IF(AND(T$4&gt;=$C10,T$4&lt;=$D10),"█","")</f>
        <v/>
      </c>
      <c r="U10" s="12">
        <f>IF(AND(U$4&gt;=$C10,U$4&lt;=$D10),"█","")</f>
        <v/>
      </c>
      <c r="V10" s="12">
        <f>IF(AND(V$4&gt;=$C10,V$4&lt;=$D10),"█","")</f>
        <v/>
      </c>
      <c r="W10" s="12">
        <f>IF(AND(W$4&gt;=$C10,W$4&lt;=$D10),"█","")</f>
        <v/>
      </c>
      <c r="X10" s="12">
        <f>IF(AND(X$4&gt;=$C10,X$4&lt;=$D10),"█","")</f>
        <v/>
      </c>
      <c r="Y10" s="12">
        <f>IF(AND(Y$4&gt;=$C10,Y$4&lt;=$D10),"█","")</f>
        <v/>
      </c>
      <c r="Z10" s="12">
        <f>IF(AND(Z$4&gt;=$C10,Z$4&lt;=$D10),"█","")</f>
        <v/>
      </c>
      <c r="AA10" s="12">
        <f>IF(AND(AA$4&gt;=$C10,AA$4&lt;=$D10),"█","")</f>
        <v/>
      </c>
      <c r="AB10" s="12">
        <f>IF(AND(AB$4&gt;=$C10,AB$4&lt;=$D10),"█","")</f>
        <v/>
      </c>
      <c r="AC10" s="12">
        <f>IF(AND(AC$4&gt;=$C10,AC$4&lt;=$D10),"█","")</f>
        <v/>
      </c>
      <c r="AD10" s="12">
        <f>IF(AND(AD$4&gt;=$C10,AD$4&lt;=$D10),"█","")</f>
        <v/>
      </c>
      <c r="AE10" s="12">
        <f>IF(AND(AE$4&gt;=$C10,AE$4&lt;=$D10),"█","")</f>
        <v/>
      </c>
      <c r="AF10" s="12">
        <f>IF(AND(AF$4&gt;=$C10,AF$4&lt;=$D10),"█","")</f>
        <v/>
      </c>
      <c r="AG10" s="12">
        <f>IF(AND(AG$4&gt;=$C10,AG$4&lt;=$D10),"█","")</f>
        <v/>
      </c>
      <c r="AH10" s="12">
        <f>IF(AND(AH$4&gt;=$C10,AH$4&lt;=$D10),"█","")</f>
        <v/>
      </c>
      <c r="AI10" s="12">
        <f>IF(AND(AI$4&gt;=$C10,AI$4&lt;=$D10),"█","")</f>
        <v/>
      </c>
      <c r="AJ10" s="12">
        <f>IF(AND(AJ$4&gt;=$C10,AJ$4&lt;=$D10),"█","")</f>
        <v/>
      </c>
      <c r="AK10" s="12">
        <f>IF(AND(AK$4&gt;=$C10,AK$4&lt;=$D10),"█","")</f>
        <v/>
      </c>
      <c r="AL10" s="12">
        <f>IF(AND(AL$4&gt;=$C10,AL$4&lt;=$D10),"█","")</f>
        <v/>
      </c>
      <c r="AM10" s="12">
        <f>IF(AND(AM$4&gt;=$C10,AM$4&lt;=$D10),"█","")</f>
        <v/>
      </c>
      <c r="AN10" s="12">
        <f>IF(AND(AN$4&gt;=$C10,AN$4&lt;=$D10),"█","")</f>
        <v/>
      </c>
      <c r="AO10" s="12">
        <f>IF(AND(AO$4&gt;=$C10,AO$4&lt;=$D10),"█","")</f>
        <v/>
      </c>
      <c r="AP10" s="12">
        <f>IF(AND(AP$4&gt;=$C10,AP$4&lt;=$D10),"█","")</f>
        <v/>
      </c>
      <c r="AQ10" s="12">
        <f>IF(AND(AQ$4&gt;=$C10,AQ$4&lt;=$D10),"█","")</f>
        <v/>
      </c>
      <c r="AR10" s="12">
        <f>IF(AND(AR$4&gt;=$C10,AR$4&lt;=$D10),"█","")</f>
        <v/>
      </c>
      <c r="AS10" s="12">
        <f>IF(AND(AS$4&gt;=$C10,AS$4&lt;=$D10),"█","")</f>
        <v/>
      </c>
      <c r="AT10" s="12">
        <f>IF(AND(AT$4&gt;=$C10,AT$4&lt;=$D10),"█","")</f>
        <v/>
      </c>
      <c r="AU10" s="12">
        <f>IF(AND(AU$4&gt;=$C10,AU$4&lt;=$D10),"█","")</f>
        <v/>
      </c>
      <c r="AV10" s="12">
        <f>IF(AND(AV$4&gt;=$C10,AV$4&lt;=$D10),"█","")</f>
        <v/>
      </c>
      <c r="AW10" s="12">
        <f>IF(AND(AW$4&gt;=$C10,AW$4&lt;=$D10),"█","")</f>
        <v/>
      </c>
      <c r="AX10" s="12">
        <f>IF(AND(AX$4&gt;=$C10,AX$4&lt;=$D10),"█","")</f>
        <v/>
      </c>
      <c r="AY10" s="12">
        <f>IF(AND(AY$4&gt;=$C10,AY$4&lt;=$D10),"█","")</f>
        <v/>
      </c>
    </row>
    <row r="11" ht="18" customHeight="1">
      <c r="A11" s="8" t="n">
        <v>7</v>
      </c>
      <c r="B11" s="9" t="inlineStr">
        <is>
          <t>砌体及二次结构</t>
        </is>
      </c>
      <c r="C11" s="10">
        <f>$D$1+36</f>
        <v/>
      </c>
      <c r="D11" s="10">
        <f>$D$1+46</f>
        <v/>
      </c>
      <c r="E11" s="8">
        <f>D11-C11+1</f>
        <v/>
      </c>
      <c r="F11" s="11" t="n">
        <v>0.7</v>
      </c>
      <c r="G11" s="12">
        <f>IF(AND(G$4&gt;=$C11,G$4&lt;=$D11),"█","")</f>
        <v/>
      </c>
      <c r="H11" s="12">
        <f>IF(AND(H$4&gt;=$C11,H$4&lt;=$D11),"█","")</f>
        <v/>
      </c>
      <c r="I11" s="12">
        <f>IF(AND(I$4&gt;=$C11,I$4&lt;=$D11),"█","")</f>
        <v/>
      </c>
      <c r="J11" s="12">
        <f>IF(AND(J$4&gt;=$C11,J$4&lt;=$D11),"█","")</f>
        <v/>
      </c>
      <c r="K11" s="12">
        <f>IF(AND(K$4&gt;=$C11,K$4&lt;=$D11),"█","")</f>
        <v/>
      </c>
      <c r="L11" s="12">
        <f>IF(AND(L$4&gt;=$C11,L$4&lt;=$D11),"█","")</f>
        <v/>
      </c>
      <c r="M11" s="12">
        <f>IF(AND(M$4&gt;=$C11,M$4&lt;=$D11),"█","")</f>
        <v/>
      </c>
      <c r="N11" s="12">
        <f>IF(AND(N$4&gt;=$C11,N$4&lt;=$D11),"█","")</f>
        <v/>
      </c>
      <c r="O11" s="12">
        <f>IF(AND(O$4&gt;=$C11,O$4&lt;=$D11),"█","")</f>
        <v/>
      </c>
      <c r="P11" s="12">
        <f>IF(AND(P$4&gt;=$C11,P$4&lt;=$D11),"█","")</f>
        <v/>
      </c>
      <c r="Q11" s="12">
        <f>IF(AND(Q$4&gt;=$C11,Q$4&lt;=$D11),"█","")</f>
        <v/>
      </c>
      <c r="R11" s="12">
        <f>IF(AND(R$4&gt;=$C11,R$4&lt;=$D11),"█","")</f>
        <v/>
      </c>
      <c r="S11" s="12">
        <f>IF(AND(S$4&gt;=$C11,S$4&lt;=$D11),"█","")</f>
        <v/>
      </c>
      <c r="T11" s="12">
        <f>IF(AND(T$4&gt;=$C11,T$4&lt;=$D11),"█","")</f>
        <v/>
      </c>
      <c r="U11" s="12">
        <f>IF(AND(U$4&gt;=$C11,U$4&lt;=$D11),"█","")</f>
        <v/>
      </c>
      <c r="V11" s="12">
        <f>IF(AND(V$4&gt;=$C11,V$4&lt;=$D11),"█","")</f>
        <v/>
      </c>
      <c r="W11" s="12">
        <f>IF(AND(W$4&gt;=$C11,W$4&lt;=$D11),"█","")</f>
        <v/>
      </c>
      <c r="X11" s="12">
        <f>IF(AND(X$4&gt;=$C11,X$4&lt;=$D11),"█","")</f>
        <v/>
      </c>
      <c r="Y11" s="12">
        <f>IF(AND(Y$4&gt;=$C11,Y$4&lt;=$D11),"█","")</f>
        <v/>
      </c>
      <c r="Z11" s="12">
        <f>IF(AND(Z$4&gt;=$C11,Z$4&lt;=$D11),"█","")</f>
        <v/>
      </c>
      <c r="AA11" s="12">
        <f>IF(AND(AA$4&gt;=$C11,AA$4&lt;=$D11),"█","")</f>
        <v/>
      </c>
      <c r="AB11" s="12">
        <f>IF(AND(AB$4&gt;=$C11,AB$4&lt;=$D11),"█","")</f>
        <v/>
      </c>
      <c r="AC11" s="12">
        <f>IF(AND(AC$4&gt;=$C11,AC$4&lt;=$D11),"█","")</f>
        <v/>
      </c>
      <c r="AD11" s="12">
        <f>IF(AND(AD$4&gt;=$C11,AD$4&lt;=$D11),"█","")</f>
        <v/>
      </c>
      <c r="AE11" s="12">
        <f>IF(AND(AE$4&gt;=$C11,AE$4&lt;=$D11),"█","")</f>
        <v/>
      </c>
      <c r="AF11" s="12">
        <f>IF(AND(AF$4&gt;=$C11,AF$4&lt;=$D11),"█","")</f>
        <v/>
      </c>
      <c r="AG11" s="12">
        <f>IF(AND(AG$4&gt;=$C11,AG$4&lt;=$D11),"█","")</f>
        <v/>
      </c>
      <c r="AH11" s="12">
        <f>IF(AND(AH$4&gt;=$C11,AH$4&lt;=$D11),"█","")</f>
        <v/>
      </c>
      <c r="AI11" s="12">
        <f>IF(AND(AI$4&gt;=$C11,AI$4&lt;=$D11),"█","")</f>
        <v/>
      </c>
      <c r="AJ11" s="12">
        <f>IF(AND(AJ$4&gt;=$C11,AJ$4&lt;=$D11),"█","")</f>
        <v/>
      </c>
      <c r="AK11" s="12">
        <f>IF(AND(AK$4&gt;=$C11,AK$4&lt;=$D11),"█","")</f>
        <v/>
      </c>
      <c r="AL11" s="12">
        <f>IF(AND(AL$4&gt;=$C11,AL$4&lt;=$D11),"█","")</f>
        <v/>
      </c>
      <c r="AM11" s="12">
        <f>IF(AND(AM$4&gt;=$C11,AM$4&lt;=$D11),"█","")</f>
        <v/>
      </c>
      <c r="AN11" s="12">
        <f>IF(AND(AN$4&gt;=$C11,AN$4&lt;=$D11),"█","")</f>
        <v/>
      </c>
      <c r="AO11" s="12">
        <f>IF(AND(AO$4&gt;=$C11,AO$4&lt;=$D11),"█","")</f>
        <v/>
      </c>
      <c r="AP11" s="12">
        <f>IF(AND(AP$4&gt;=$C11,AP$4&lt;=$D11),"█","")</f>
        <v/>
      </c>
      <c r="AQ11" s="12">
        <f>IF(AND(AQ$4&gt;=$C11,AQ$4&lt;=$D11),"█","")</f>
        <v/>
      </c>
      <c r="AR11" s="12">
        <f>IF(AND(AR$4&gt;=$C11,AR$4&lt;=$D11),"█","")</f>
        <v/>
      </c>
      <c r="AS11" s="12">
        <f>IF(AND(AS$4&gt;=$C11,AS$4&lt;=$D11),"█","")</f>
        <v/>
      </c>
      <c r="AT11" s="12">
        <f>IF(AND(AT$4&gt;=$C11,AT$4&lt;=$D11),"█","")</f>
        <v/>
      </c>
      <c r="AU11" s="12">
        <f>IF(AND(AU$4&gt;=$C11,AU$4&lt;=$D11),"█","")</f>
        <v/>
      </c>
      <c r="AV11" s="12">
        <f>IF(AND(AV$4&gt;=$C11,AV$4&lt;=$D11),"█","")</f>
        <v/>
      </c>
      <c r="AW11" s="12">
        <f>IF(AND(AW$4&gt;=$C11,AW$4&lt;=$D11),"█","")</f>
        <v/>
      </c>
      <c r="AX11" s="12">
        <f>IF(AND(AX$4&gt;=$C11,AX$4&lt;=$D11),"█","")</f>
        <v/>
      </c>
      <c r="AY11" s="12">
        <f>IF(AND(AY$4&gt;=$C11,AY$4&lt;=$D11),"█","")</f>
        <v/>
      </c>
    </row>
    <row r="12" ht="18" customHeight="1">
      <c r="A12" s="8" t="n">
        <v>8</v>
      </c>
      <c r="B12" s="9" t="inlineStr">
        <is>
          <t>屋面及防水工程</t>
        </is>
      </c>
      <c r="C12" s="10">
        <f>$D$1+44</f>
        <v/>
      </c>
      <c r="D12" s="10">
        <f>$D$1+52</f>
        <v/>
      </c>
      <c r="E12" s="8">
        <f>D12-C12+1</f>
        <v/>
      </c>
      <c r="F12" s="11" t="n">
        <v>0.8</v>
      </c>
      <c r="G12" s="12">
        <f>IF(AND(G$4&gt;=$C12,G$4&lt;=$D12),"█","")</f>
        <v/>
      </c>
      <c r="H12" s="12">
        <f>IF(AND(H$4&gt;=$C12,H$4&lt;=$D12),"█","")</f>
        <v/>
      </c>
      <c r="I12" s="12">
        <f>IF(AND(I$4&gt;=$C12,I$4&lt;=$D12),"█","")</f>
        <v/>
      </c>
      <c r="J12" s="12">
        <f>IF(AND(J$4&gt;=$C12,J$4&lt;=$D12),"█","")</f>
        <v/>
      </c>
      <c r="K12" s="12">
        <f>IF(AND(K$4&gt;=$C12,K$4&lt;=$D12),"█","")</f>
        <v/>
      </c>
      <c r="L12" s="12">
        <f>IF(AND(L$4&gt;=$C12,L$4&lt;=$D12),"█","")</f>
        <v/>
      </c>
      <c r="M12" s="12">
        <f>IF(AND(M$4&gt;=$C12,M$4&lt;=$D12),"█","")</f>
        <v/>
      </c>
      <c r="N12" s="12">
        <f>IF(AND(N$4&gt;=$C12,N$4&lt;=$D12),"█","")</f>
        <v/>
      </c>
      <c r="O12" s="12">
        <f>IF(AND(O$4&gt;=$C12,O$4&lt;=$D12),"█","")</f>
        <v/>
      </c>
      <c r="P12" s="12">
        <f>IF(AND(P$4&gt;=$C12,P$4&lt;=$D12),"█","")</f>
        <v/>
      </c>
      <c r="Q12" s="12">
        <f>IF(AND(Q$4&gt;=$C12,Q$4&lt;=$D12),"█","")</f>
        <v/>
      </c>
      <c r="R12" s="12">
        <f>IF(AND(R$4&gt;=$C12,R$4&lt;=$D12),"█","")</f>
        <v/>
      </c>
      <c r="S12" s="12">
        <f>IF(AND(S$4&gt;=$C12,S$4&lt;=$D12),"█","")</f>
        <v/>
      </c>
      <c r="T12" s="12">
        <f>IF(AND(T$4&gt;=$C12,T$4&lt;=$D12),"█","")</f>
        <v/>
      </c>
      <c r="U12" s="12">
        <f>IF(AND(U$4&gt;=$C12,U$4&lt;=$D12),"█","")</f>
        <v/>
      </c>
      <c r="V12" s="12">
        <f>IF(AND(V$4&gt;=$C12,V$4&lt;=$D12),"█","")</f>
        <v/>
      </c>
      <c r="W12" s="12">
        <f>IF(AND(W$4&gt;=$C12,W$4&lt;=$D12),"█","")</f>
        <v/>
      </c>
      <c r="X12" s="12">
        <f>IF(AND(X$4&gt;=$C12,X$4&lt;=$D12),"█","")</f>
        <v/>
      </c>
      <c r="Y12" s="12">
        <f>IF(AND(Y$4&gt;=$C12,Y$4&lt;=$D12),"█","")</f>
        <v/>
      </c>
      <c r="Z12" s="12">
        <f>IF(AND(Z$4&gt;=$C12,Z$4&lt;=$D12),"█","")</f>
        <v/>
      </c>
      <c r="AA12" s="12">
        <f>IF(AND(AA$4&gt;=$C12,AA$4&lt;=$D12),"█","")</f>
        <v/>
      </c>
      <c r="AB12" s="12">
        <f>IF(AND(AB$4&gt;=$C12,AB$4&lt;=$D12),"█","")</f>
        <v/>
      </c>
      <c r="AC12" s="12">
        <f>IF(AND(AC$4&gt;=$C12,AC$4&lt;=$D12),"█","")</f>
        <v/>
      </c>
      <c r="AD12" s="12">
        <f>IF(AND(AD$4&gt;=$C12,AD$4&lt;=$D12),"█","")</f>
        <v/>
      </c>
      <c r="AE12" s="12">
        <f>IF(AND(AE$4&gt;=$C12,AE$4&lt;=$D12),"█","")</f>
        <v/>
      </c>
      <c r="AF12" s="12">
        <f>IF(AND(AF$4&gt;=$C12,AF$4&lt;=$D12),"█","")</f>
        <v/>
      </c>
      <c r="AG12" s="12">
        <f>IF(AND(AG$4&gt;=$C12,AG$4&lt;=$D12),"█","")</f>
        <v/>
      </c>
      <c r="AH12" s="12">
        <f>IF(AND(AH$4&gt;=$C12,AH$4&lt;=$D12),"█","")</f>
        <v/>
      </c>
      <c r="AI12" s="12">
        <f>IF(AND(AI$4&gt;=$C12,AI$4&lt;=$D12),"█","")</f>
        <v/>
      </c>
      <c r="AJ12" s="12">
        <f>IF(AND(AJ$4&gt;=$C12,AJ$4&lt;=$D12),"█","")</f>
        <v/>
      </c>
      <c r="AK12" s="12">
        <f>IF(AND(AK$4&gt;=$C12,AK$4&lt;=$D12),"█","")</f>
        <v/>
      </c>
      <c r="AL12" s="12">
        <f>IF(AND(AL$4&gt;=$C12,AL$4&lt;=$D12),"█","")</f>
        <v/>
      </c>
      <c r="AM12" s="12">
        <f>IF(AND(AM$4&gt;=$C12,AM$4&lt;=$D12),"█","")</f>
        <v/>
      </c>
      <c r="AN12" s="12">
        <f>IF(AND(AN$4&gt;=$C12,AN$4&lt;=$D12),"█","")</f>
        <v/>
      </c>
      <c r="AO12" s="12">
        <f>IF(AND(AO$4&gt;=$C12,AO$4&lt;=$D12),"█","")</f>
        <v/>
      </c>
      <c r="AP12" s="12">
        <f>IF(AND(AP$4&gt;=$C12,AP$4&lt;=$D12),"█","")</f>
        <v/>
      </c>
      <c r="AQ12" s="12">
        <f>IF(AND(AQ$4&gt;=$C12,AQ$4&lt;=$D12),"█","")</f>
        <v/>
      </c>
      <c r="AR12" s="12">
        <f>IF(AND(AR$4&gt;=$C12,AR$4&lt;=$D12),"█","")</f>
        <v/>
      </c>
      <c r="AS12" s="12">
        <f>IF(AND(AS$4&gt;=$C12,AS$4&lt;=$D12),"█","")</f>
        <v/>
      </c>
      <c r="AT12" s="12">
        <f>IF(AND(AT$4&gt;=$C12,AT$4&lt;=$D12),"█","")</f>
        <v/>
      </c>
      <c r="AU12" s="12">
        <f>IF(AND(AU$4&gt;=$C12,AU$4&lt;=$D12),"█","")</f>
        <v/>
      </c>
      <c r="AV12" s="12">
        <f>IF(AND(AV$4&gt;=$C12,AV$4&lt;=$D12),"█","")</f>
        <v/>
      </c>
      <c r="AW12" s="12">
        <f>IF(AND(AW$4&gt;=$C12,AW$4&lt;=$D12),"█","")</f>
        <v/>
      </c>
      <c r="AX12" s="12">
        <f>IF(AND(AX$4&gt;=$C12,AX$4&lt;=$D12),"█","")</f>
        <v/>
      </c>
      <c r="AY12" s="12">
        <f>IF(AND(AY$4&gt;=$C12,AY$4&lt;=$D12),"█","")</f>
        <v/>
      </c>
    </row>
    <row r="13" ht="18" customHeight="1">
      <c r="A13" s="8" t="n">
        <v>9</v>
      </c>
      <c r="B13" s="9" t="inlineStr">
        <is>
          <t>装饰装修工程</t>
        </is>
      </c>
      <c r="C13" s="10">
        <f>$D$1+50</f>
        <v/>
      </c>
      <c r="D13" s="10">
        <f>$D$1+62</f>
        <v/>
      </c>
      <c r="E13" s="8">
        <f>D13-C13+1</f>
        <v/>
      </c>
      <c r="F13" s="11" t="n">
        <v>0.9</v>
      </c>
      <c r="G13" s="12">
        <f>IF(AND(G$4&gt;=$C13,G$4&lt;=$D13),"█","")</f>
        <v/>
      </c>
      <c r="H13" s="12">
        <f>IF(AND(H$4&gt;=$C13,H$4&lt;=$D13),"█","")</f>
        <v/>
      </c>
      <c r="I13" s="12">
        <f>IF(AND(I$4&gt;=$C13,I$4&lt;=$D13),"█","")</f>
        <v/>
      </c>
      <c r="J13" s="12">
        <f>IF(AND(J$4&gt;=$C13,J$4&lt;=$D13),"█","")</f>
        <v/>
      </c>
      <c r="K13" s="12">
        <f>IF(AND(K$4&gt;=$C13,K$4&lt;=$D13),"█","")</f>
        <v/>
      </c>
      <c r="L13" s="12">
        <f>IF(AND(L$4&gt;=$C13,L$4&lt;=$D13),"█","")</f>
        <v/>
      </c>
      <c r="M13" s="12">
        <f>IF(AND(M$4&gt;=$C13,M$4&lt;=$D13),"█","")</f>
        <v/>
      </c>
      <c r="N13" s="12">
        <f>IF(AND(N$4&gt;=$C13,N$4&lt;=$D13),"█","")</f>
        <v/>
      </c>
      <c r="O13" s="12">
        <f>IF(AND(O$4&gt;=$C13,O$4&lt;=$D13),"█","")</f>
        <v/>
      </c>
      <c r="P13" s="12">
        <f>IF(AND(P$4&gt;=$C13,P$4&lt;=$D13),"█","")</f>
        <v/>
      </c>
      <c r="Q13" s="12">
        <f>IF(AND(Q$4&gt;=$C13,Q$4&lt;=$D13),"█","")</f>
        <v/>
      </c>
      <c r="R13" s="12">
        <f>IF(AND(R$4&gt;=$C13,R$4&lt;=$D13),"█","")</f>
        <v/>
      </c>
      <c r="S13" s="12">
        <f>IF(AND(S$4&gt;=$C13,S$4&lt;=$D13),"█","")</f>
        <v/>
      </c>
      <c r="T13" s="12">
        <f>IF(AND(T$4&gt;=$C13,T$4&lt;=$D13),"█","")</f>
        <v/>
      </c>
      <c r="U13" s="12">
        <f>IF(AND(U$4&gt;=$C13,U$4&lt;=$D13),"█","")</f>
        <v/>
      </c>
      <c r="V13" s="12">
        <f>IF(AND(V$4&gt;=$C13,V$4&lt;=$D13),"█","")</f>
        <v/>
      </c>
      <c r="W13" s="12">
        <f>IF(AND(W$4&gt;=$C13,W$4&lt;=$D13),"█","")</f>
        <v/>
      </c>
      <c r="X13" s="12">
        <f>IF(AND(X$4&gt;=$C13,X$4&lt;=$D13),"█","")</f>
        <v/>
      </c>
      <c r="Y13" s="12">
        <f>IF(AND(Y$4&gt;=$C13,Y$4&lt;=$D13),"█","")</f>
        <v/>
      </c>
      <c r="Z13" s="12">
        <f>IF(AND(Z$4&gt;=$C13,Z$4&lt;=$D13),"█","")</f>
        <v/>
      </c>
      <c r="AA13" s="12">
        <f>IF(AND(AA$4&gt;=$C13,AA$4&lt;=$D13),"█","")</f>
        <v/>
      </c>
      <c r="AB13" s="12">
        <f>IF(AND(AB$4&gt;=$C13,AB$4&lt;=$D13),"█","")</f>
        <v/>
      </c>
      <c r="AC13" s="12">
        <f>IF(AND(AC$4&gt;=$C13,AC$4&lt;=$D13),"█","")</f>
        <v/>
      </c>
      <c r="AD13" s="12">
        <f>IF(AND(AD$4&gt;=$C13,AD$4&lt;=$D13),"█","")</f>
        <v/>
      </c>
      <c r="AE13" s="12">
        <f>IF(AND(AE$4&gt;=$C13,AE$4&lt;=$D13),"█","")</f>
        <v/>
      </c>
      <c r="AF13" s="12">
        <f>IF(AND(AF$4&gt;=$C13,AF$4&lt;=$D13),"█","")</f>
        <v/>
      </c>
      <c r="AG13" s="12">
        <f>IF(AND(AG$4&gt;=$C13,AG$4&lt;=$D13),"█","")</f>
        <v/>
      </c>
      <c r="AH13" s="12">
        <f>IF(AND(AH$4&gt;=$C13,AH$4&lt;=$D13),"█","")</f>
        <v/>
      </c>
      <c r="AI13" s="12">
        <f>IF(AND(AI$4&gt;=$C13,AI$4&lt;=$D13),"█","")</f>
        <v/>
      </c>
      <c r="AJ13" s="12">
        <f>IF(AND(AJ$4&gt;=$C13,AJ$4&lt;=$D13),"█","")</f>
        <v/>
      </c>
      <c r="AK13" s="12">
        <f>IF(AND(AK$4&gt;=$C13,AK$4&lt;=$D13),"█","")</f>
        <v/>
      </c>
      <c r="AL13" s="12">
        <f>IF(AND(AL$4&gt;=$C13,AL$4&lt;=$D13),"█","")</f>
        <v/>
      </c>
      <c r="AM13" s="12">
        <f>IF(AND(AM$4&gt;=$C13,AM$4&lt;=$D13),"█","")</f>
        <v/>
      </c>
      <c r="AN13" s="12">
        <f>IF(AND(AN$4&gt;=$C13,AN$4&lt;=$D13),"█","")</f>
        <v/>
      </c>
      <c r="AO13" s="12">
        <f>IF(AND(AO$4&gt;=$C13,AO$4&lt;=$D13),"█","")</f>
        <v/>
      </c>
      <c r="AP13" s="12">
        <f>IF(AND(AP$4&gt;=$C13,AP$4&lt;=$D13),"█","")</f>
        <v/>
      </c>
      <c r="AQ13" s="12">
        <f>IF(AND(AQ$4&gt;=$C13,AQ$4&lt;=$D13),"█","")</f>
        <v/>
      </c>
      <c r="AR13" s="12">
        <f>IF(AND(AR$4&gt;=$C13,AR$4&lt;=$D13),"█","")</f>
        <v/>
      </c>
      <c r="AS13" s="12">
        <f>IF(AND(AS$4&gt;=$C13,AS$4&lt;=$D13),"█","")</f>
        <v/>
      </c>
      <c r="AT13" s="12">
        <f>IF(AND(AT$4&gt;=$C13,AT$4&lt;=$D13),"█","")</f>
        <v/>
      </c>
      <c r="AU13" s="12">
        <f>IF(AND(AU$4&gt;=$C13,AU$4&lt;=$D13),"█","")</f>
        <v/>
      </c>
      <c r="AV13" s="12">
        <f>IF(AND(AV$4&gt;=$C13,AV$4&lt;=$D13),"█","")</f>
        <v/>
      </c>
      <c r="AW13" s="12">
        <f>IF(AND(AW$4&gt;=$C13,AW$4&lt;=$D13),"█","")</f>
        <v/>
      </c>
      <c r="AX13" s="12">
        <f>IF(AND(AX$4&gt;=$C13,AX$4&lt;=$D13),"█","")</f>
        <v/>
      </c>
      <c r="AY13" s="12">
        <f>IF(AND(AY$4&gt;=$C13,AY$4&lt;=$D13),"█","")</f>
        <v/>
      </c>
    </row>
    <row r="14" ht="18" customHeight="1">
      <c r="A14" s="8" t="n">
        <v>10</v>
      </c>
      <c r="B14" s="9" t="inlineStr">
        <is>
          <t>竣工验收与移交</t>
        </is>
      </c>
      <c r="C14" s="10">
        <f>$D$1+62</f>
        <v/>
      </c>
      <c r="D14" s="10">
        <f>$D$1+68</f>
        <v/>
      </c>
      <c r="E14" s="8">
        <f>D14-C14+1</f>
        <v/>
      </c>
      <c r="F14" s="11" t="n">
        <v>1</v>
      </c>
      <c r="G14" s="12">
        <f>IF(AND(G$4&gt;=$C14,G$4&lt;=$D14),"█","")</f>
        <v/>
      </c>
      <c r="H14" s="12">
        <f>IF(AND(H$4&gt;=$C14,H$4&lt;=$D14),"█","")</f>
        <v/>
      </c>
      <c r="I14" s="12">
        <f>IF(AND(I$4&gt;=$C14,I$4&lt;=$D14),"█","")</f>
        <v/>
      </c>
      <c r="J14" s="12">
        <f>IF(AND(J$4&gt;=$C14,J$4&lt;=$D14),"█","")</f>
        <v/>
      </c>
      <c r="K14" s="12">
        <f>IF(AND(K$4&gt;=$C14,K$4&lt;=$D14),"█","")</f>
        <v/>
      </c>
      <c r="L14" s="12">
        <f>IF(AND(L$4&gt;=$C14,L$4&lt;=$D14),"█","")</f>
        <v/>
      </c>
      <c r="M14" s="12">
        <f>IF(AND(M$4&gt;=$C14,M$4&lt;=$D14),"█","")</f>
        <v/>
      </c>
      <c r="N14" s="12">
        <f>IF(AND(N$4&gt;=$C14,N$4&lt;=$D14),"█","")</f>
        <v/>
      </c>
      <c r="O14" s="12">
        <f>IF(AND(O$4&gt;=$C14,O$4&lt;=$D14),"█","")</f>
        <v/>
      </c>
      <c r="P14" s="12">
        <f>IF(AND(P$4&gt;=$C14,P$4&lt;=$D14),"█","")</f>
        <v/>
      </c>
      <c r="Q14" s="12">
        <f>IF(AND(Q$4&gt;=$C14,Q$4&lt;=$D14),"█","")</f>
        <v/>
      </c>
      <c r="R14" s="12">
        <f>IF(AND(R$4&gt;=$C14,R$4&lt;=$D14),"█","")</f>
        <v/>
      </c>
      <c r="S14" s="12">
        <f>IF(AND(S$4&gt;=$C14,S$4&lt;=$D14),"█","")</f>
        <v/>
      </c>
      <c r="T14" s="12">
        <f>IF(AND(T$4&gt;=$C14,T$4&lt;=$D14),"█","")</f>
        <v/>
      </c>
      <c r="U14" s="12">
        <f>IF(AND(U$4&gt;=$C14,U$4&lt;=$D14),"█","")</f>
        <v/>
      </c>
      <c r="V14" s="12">
        <f>IF(AND(V$4&gt;=$C14,V$4&lt;=$D14),"█","")</f>
        <v/>
      </c>
      <c r="W14" s="12">
        <f>IF(AND(W$4&gt;=$C14,W$4&lt;=$D14),"█","")</f>
        <v/>
      </c>
      <c r="X14" s="12">
        <f>IF(AND(X$4&gt;=$C14,X$4&lt;=$D14),"█","")</f>
        <v/>
      </c>
      <c r="Y14" s="12">
        <f>IF(AND(Y$4&gt;=$C14,Y$4&lt;=$D14),"█","")</f>
        <v/>
      </c>
      <c r="Z14" s="12">
        <f>IF(AND(Z$4&gt;=$C14,Z$4&lt;=$D14),"█","")</f>
        <v/>
      </c>
      <c r="AA14" s="12">
        <f>IF(AND(AA$4&gt;=$C14,AA$4&lt;=$D14),"█","")</f>
        <v/>
      </c>
      <c r="AB14" s="12">
        <f>IF(AND(AB$4&gt;=$C14,AB$4&lt;=$D14),"█","")</f>
        <v/>
      </c>
      <c r="AC14" s="12">
        <f>IF(AND(AC$4&gt;=$C14,AC$4&lt;=$D14),"█","")</f>
        <v/>
      </c>
      <c r="AD14" s="12">
        <f>IF(AND(AD$4&gt;=$C14,AD$4&lt;=$D14),"█","")</f>
        <v/>
      </c>
      <c r="AE14" s="12">
        <f>IF(AND(AE$4&gt;=$C14,AE$4&lt;=$D14),"█","")</f>
        <v/>
      </c>
      <c r="AF14" s="12">
        <f>IF(AND(AF$4&gt;=$C14,AF$4&lt;=$D14),"█","")</f>
        <v/>
      </c>
      <c r="AG14" s="12">
        <f>IF(AND(AG$4&gt;=$C14,AG$4&lt;=$D14),"█","")</f>
        <v/>
      </c>
      <c r="AH14" s="12">
        <f>IF(AND(AH$4&gt;=$C14,AH$4&lt;=$D14),"█","")</f>
        <v/>
      </c>
      <c r="AI14" s="12">
        <f>IF(AND(AI$4&gt;=$C14,AI$4&lt;=$D14),"█","")</f>
        <v/>
      </c>
      <c r="AJ14" s="12">
        <f>IF(AND(AJ$4&gt;=$C14,AJ$4&lt;=$D14),"█","")</f>
        <v/>
      </c>
      <c r="AK14" s="12">
        <f>IF(AND(AK$4&gt;=$C14,AK$4&lt;=$D14),"█","")</f>
        <v/>
      </c>
      <c r="AL14" s="12">
        <f>IF(AND(AL$4&gt;=$C14,AL$4&lt;=$D14),"█","")</f>
        <v/>
      </c>
      <c r="AM14" s="12">
        <f>IF(AND(AM$4&gt;=$C14,AM$4&lt;=$D14),"█","")</f>
        <v/>
      </c>
      <c r="AN14" s="12">
        <f>IF(AND(AN$4&gt;=$C14,AN$4&lt;=$D14),"█","")</f>
        <v/>
      </c>
      <c r="AO14" s="12">
        <f>IF(AND(AO$4&gt;=$C14,AO$4&lt;=$D14),"█","")</f>
        <v/>
      </c>
      <c r="AP14" s="12">
        <f>IF(AND(AP$4&gt;=$C14,AP$4&lt;=$D14),"█","")</f>
        <v/>
      </c>
      <c r="AQ14" s="12">
        <f>IF(AND(AQ$4&gt;=$C14,AQ$4&lt;=$D14),"█","")</f>
        <v/>
      </c>
      <c r="AR14" s="12">
        <f>IF(AND(AR$4&gt;=$C14,AR$4&lt;=$D14),"█","")</f>
        <v/>
      </c>
      <c r="AS14" s="12">
        <f>IF(AND(AS$4&gt;=$C14,AS$4&lt;=$D14),"█","")</f>
        <v/>
      </c>
      <c r="AT14" s="12">
        <f>IF(AND(AT$4&gt;=$C14,AT$4&lt;=$D14),"█","")</f>
        <v/>
      </c>
      <c r="AU14" s="12">
        <f>IF(AND(AU$4&gt;=$C14,AU$4&lt;=$D14),"█","")</f>
        <v/>
      </c>
      <c r="AV14" s="12">
        <f>IF(AND(AV$4&gt;=$C14,AV$4&lt;=$D14),"█","")</f>
        <v/>
      </c>
      <c r="AW14" s="12">
        <f>IF(AND(AW$4&gt;=$C14,AW$4&lt;=$D14),"█","")</f>
        <v/>
      </c>
      <c r="AX14" s="12">
        <f>IF(AND(AX$4&gt;=$C14,AX$4&lt;=$D14),"█","")</f>
        <v/>
      </c>
      <c r="AY14" s="12">
        <f>IF(AND(AY$4&gt;=$C14,AY$4&lt;=$D14),"█","")</f>
        <v/>
      </c>
    </row>
    <row r="16">
      <c r="A16" s="1" t="inlineStr">
        <is>
          <t>图例</t>
        </is>
      </c>
      <c r="B16" s="9" t="inlineStr">
        <is>
          <t>█ 计划施工    灰色列 = 周末    改 C/D 列日期，横道自动重画</t>
        </is>
      </c>
    </row>
  </sheetData>
  <mergeCells count="2">
    <mergeCell ref="B2:F2"/>
    <mergeCell ref="B16:L16"/>
  </mergeCells>
  <conditionalFormatting sqref="G5:AY14">
    <cfRule type="expression" priority="1" dxfId="0">
      <formula>G5="█"</formula>
    </cfRule>
  </conditionalFormatting>
  <conditionalFormatting sqref="G4:G14">
    <cfRule type="expression" priority="2" dxfId="1">
      <formula>WEEKDAY(G$4,2)&gt;5</formula>
    </cfRule>
  </conditionalFormatting>
  <conditionalFormatting sqref="H4:H14">
    <cfRule type="expression" priority="3" dxfId="1">
      <formula>WEEKDAY(H$4,2)&gt;5</formula>
    </cfRule>
  </conditionalFormatting>
  <conditionalFormatting sqref="I4:I14">
    <cfRule type="expression" priority="4" dxfId="1">
      <formula>WEEKDAY(I$4,2)&gt;5</formula>
    </cfRule>
  </conditionalFormatting>
  <conditionalFormatting sqref="J4:J14">
    <cfRule type="expression" priority="5" dxfId="1">
      <formula>WEEKDAY(J$4,2)&gt;5</formula>
    </cfRule>
  </conditionalFormatting>
  <conditionalFormatting sqref="K4:K14">
    <cfRule type="expression" priority="6" dxfId="1">
      <formula>WEEKDAY(K$4,2)&gt;5</formula>
    </cfRule>
  </conditionalFormatting>
  <conditionalFormatting sqref="L4:L14">
    <cfRule type="expression" priority="7" dxfId="1">
      <formula>WEEKDAY(L$4,2)&gt;5</formula>
    </cfRule>
  </conditionalFormatting>
  <conditionalFormatting sqref="M4:M14">
    <cfRule type="expression" priority="8" dxfId="1">
      <formula>WEEKDAY(M$4,2)&gt;5</formula>
    </cfRule>
  </conditionalFormatting>
  <conditionalFormatting sqref="N4:N14">
    <cfRule type="expression" priority="9" dxfId="1">
      <formula>WEEKDAY(N$4,2)&gt;5</formula>
    </cfRule>
  </conditionalFormatting>
  <conditionalFormatting sqref="O4:O14">
    <cfRule type="expression" priority="10" dxfId="1">
      <formula>WEEKDAY(O$4,2)&gt;5</formula>
    </cfRule>
  </conditionalFormatting>
  <conditionalFormatting sqref="P4:P14">
    <cfRule type="expression" priority="11" dxfId="1">
      <formula>WEEKDAY(P$4,2)&gt;5</formula>
    </cfRule>
  </conditionalFormatting>
  <conditionalFormatting sqref="Q4:Q14">
    <cfRule type="expression" priority="12" dxfId="1">
      <formula>WEEKDAY(Q$4,2)&gt;5</formula>
    </cfRule>
  </conditionalFormatting>
  <conditionalFormatting sqref="R4:R14">
    <cfRule type="expression" priority="13" dxfId="1">
      <formula>WEEKDAY(R$4,2)&gt;5</formula>
    </cfRule>
  </conditionalFormatting>
  <conditionalFormatting sqref="S4:S14">
    <cfRule type="expression" priority="14" dxfId="1">
      <formula>WEEKDAY(S$4,2)&gt;5</formula>
    </cfRule>
  </conditionalFormatting>
  <conditionalFormatting sqref="T4:T14">
    <cfRule type="expression" priority="15" dxfId="1">
      <formula>WEEKDAY(T$4,2)&gt;5</formula>
    </cfRule>
  </conditionalFormatting>
  <conditionalFormatting sqref="U4:U14">
    <cfRule type="expression" priority="16" dxfId="1">
      <formula>WEEKDAY(U$4,2)&gt;5</formula>
    </cfRule>
  </conditionalFormatting>
  <conditionalFormatting sqref="V4:V14">
    <cfRule type="expression" priority="17" dxfId="1">
      <formula>WEEKDAY(V$4,2)&gt;5</formula>
    </cfRule>
  </conditionalFormatting>
  <conditionalFormatting sqref="W4:W14">
    <cfRule type="expression" priority="18" dxfId="1">
      <formula>WEEKDAY(W$4,2)&gt;5</formula>
    </cfRule>
  </conditionalFormatting>
  <conditionalFormatting sqref="X4:X14">
    <cfRule type="expression" priority="19" dxfId="1">
      <formula>WEEKDAY(X$4,2)&gt;5</formula>
    </cfRule>
  </conditionalFormatting>
  <conditionalFormatting sqref="Y4:Y14">
    <cfRule type="expression" priority="20" dxfId="1">
      <formula>WEEKDAY(Y$4,2)&gt;5</formula>
    </cfRule>
  </conditionalFormatting>
  <conditionalFormatting sqref="Z4:Z14">
    <cfRule type="expression" priority="21" dxfId="1">
      <formula>WEEKDAY(Z$4,2)&gt;5</formula>
    </cfRule>
  </conditionalFormatting>
  <conditionalFormatting sqref="AA4:AA14">
    <cfRule type="expression" priority="22" dxfId="1">
      <formula>WEEKDAY(AA$4,2)&gt;5</formula>
    </cfRule>
  </conditionalFormatting>
  <conditionalFormatting sqref="AB4:AB14">
    <cfRule type="expression" priority="23" dxfId="1">
      <formula>WEEKDAY(AB$4,2)&gt;5</formula>
    </cfRule>
  </conditionalFormatting>
  <conditionalFormatting sqref="AC4:AC14">
    <cfRule type="expression" priority="24" dxfId="1">
      <formula>WEEKDAY(AC$4,2)&gt;5</formula>
    </cfRule>
  </conditionalFormatting>
  <conditionalFormatting sqref="AD4:AD14">
    <cfRule type="expression" priority="25" dxfId="1">
      <formula>WEEKDAY(AD$4,2)&gt;5</formula>
    </cfRule>
  </conditionalFormatting>
  <conditionalFormatting sqref="AE4:AE14">
    <cfRule type="expression" priority="26" dxfId="1">
      <formula>WEEKDAY(AE$4,2)&gt;5</formula>
    </cfRule>
  </conditionalFormatting>
  <conditionalFormatting sqref="AF4:AF14">
    <cfRule type="expression" priority="27" dxfId="1">
      <formula>WEEKDAY(AF$4,2)&gt;5</formula>
    </cfRule>
  </conditionalFormatting>
  <conditionalFormatting sqref="AG4:AG14">
    <cfRule type="expression" priority="28" dxfId="1">
      <formula>WEEKDAY(AG$4,2)&gt;5</formula>
    </cfRule>
  </conditionalFormatting>
  <conditionalFormatting sqref="AH4:AH14">
    <cfRule type="expression" priority="29" dxfId="1">
      <formula>WEEKDAY(AH$4,2)&gt;5</formula>
    </cfRule>
  </conditionalFormatting>
  <conditionalFormatting sqref="AI4:AI14">
    <cfRule type="expression" priority="30" dxfId="1">
      <formula>WEEKDAY(AI$4,2)&gt;5</formula>
    </cfRule>
  </conditionalFormatting>
  <conditionalFormatting sqref="AJ4:AJ14">
    <cfRule type="expression" priority="31" dxfId="1">
      <formula>WEEKDAY(AJ$4,2)&gt;5</formula>
    </cfRule>
  </conditionalFormatting>
  <conditionalFormatting sqref="AK4:AK14">
    <cfRule type="expression" priority="32" dxfId="1">
      <formula>WEEKDAY(AK$4,2)&gt;5</formula>
    </cfRule>
  </conditionalFormatting>
  <conditionalFormatting sqref="AL4:AL14">
    <cfRule type="expression" priority="33" dxfId="1">
      <formula>WEEKDAY(AL$4,2)&gt;5</formula>
    </cfRule>
  </conditionalFormatting>
  <conditionalFormatting sqref="AM4:AM14">
    <cfRule type="expression" priority="34" dxfId="1">
      <formula>WEEKDAY(AM$4,2)&gt;5</formula>
    </cfRule>
  </conditionalFormatting>
  <conditionalFormatting sqref="AN4:AN14">
    <cfRule type="expression" priority="35" dxfId="1">
      <formula>WEEKDAY(AN$4,2)&gt;5</formula>
    </cfRule>
  </conditionalFormatting>
  <conditionalFormatting sqref="AO4:AO14">
    <cfRule type="expression" priority="36" dxfId="1">
      <formula>WEEKDAY(AO$4,2)&gt;5</formula>
    </cfRule>
  </conditionalFormatting>
  <conditionalFormatting sqref="AP4:AP14">
    <cfRule type="expression" priority="37" dxfId="1">
      <formula>WEEKDAY(AP$4,2)&gt;5</formula>
    </cfRule>
  </conditionalFormatting>
  <conditionalFormatting sqref="AQ4:AQ14">
    <cfRule type="expression" priority="38" dxfId="1">
      <formula>WEEKDAY(AQ$4,2)&gt;5</formula>
    </cfRule>
  </conditionalFormatting>
  <conditionalFormatting sqref="AR4:AR14">
    <cfRule type="expression" priority="39" dxfId="1">
      <formula>WEEKDAY(AR$4,2)&gt;5</formula>
    </cfRule>
  </conditionalFormatting>
  <conditionalFormatting sqref="AS4:AS14">
    <cfRule type="expression" priority="40" dxfId="1">
      <formula>WEEKDAY(AS$4,2)&gt;5</formula>
    </cfRule>
  </conditionalFormatting>
  <conditionalFormatting sqref="AT4:AT14">
    <cfRule type="expression" priority="41" dxfId="1">
      <formula>WEEKDAY(AT$4,2)&gt;5</formula>
    </cfRule>
  </conditionalFormatting>
  <conditionalFormatting sqref="AU4:AU14">
    <cfRule type="expression" priority="42" dxfId="1">
      <formula>WEEKDAY(AU$4,2)&gt;5</formula>
    </cfRule>
  </conditionalFormatting>
  <conditionalFormatting sqref="AV4:AV14">
    <cfRule type="expression" priority="43" dxfId="1">
      <formula>WEEKDAY(AV$4,2)&gt;5</formula>
    </cfRule>
  </conditionalFormatting>
  <conditionalFormatting sqref="AW4:AW14">
    <cfRule type="expression" priority="44" dxfId="1">
      <formula>WEEKDAY(AW$4,2)&gt;5</formula>
    </cfRule>
  </conditionalFormatting>
  <conditionalFormatting sqref="AX4:AX14">
    <cfRule type="expression" priority="45" dxfId="1">
      <formula>WEEKDAY(AX$4,2)&gt;5</formula>
    </cfRule>
  </conditionalFormatting>
  <conditionalFormatting sqref="AY4:AY14">
    <cfRule type="expression" priority="46" dxfId="1">
      <formula>WEEKDAY(AY$4,2)&gt;5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2026-09-24T04:10:32Z</dcterms:created>
  <dcterms:modified xmlns:dcterms="http://purl.org/dc/terms/" xmlns:xsi="http://www.w3.org/2001/XMLSchema-instance" xsi:type="dcterms:W3CDTF">2026-09-24T04:10:32Z</dcterms:modified>
</cp:coreProperties>
</file>